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（３）部門管理\委員会\WEB委員会\41_歯科・単独HP\99_各種資料\01_ツールダウンロード\元データ\"/>
    </mc:Choice>
  </mc:AlternateContent>
  <xr:revisionPtr revIDLastSave="0" documentId="13_ncr:1_{E53EA5B4-0FC9-44FB-AC9F-8D0B658FF8E6}" xr6:coauthVersionLast="47" xr6:coauthVersionMax="47" xr10:uidLastSave="{00000000-0000-0000-0000-000000000000}"/>
  <bookViews>
    <workbookView xWindow="30" yWindow="-16320" windowWidth="29040" windowHeight="15720" xr2:uid="{C1981A90-469E-40C2-996A-D0477F5B4922}"/>
  </bookViews>
  <sheets>
    <sheet name="成果配分_基本給×評価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H16" i="1"/>
  <c r="H17" i="1"/>
  <c r="H18" i="1"/>
  <c r="H19" i="1"/>
  <c r="H20" i="1"/>
  <c r="H21" i="1"/>
  <c r="I16" i="1"/>
  <c r="I17" i="1"/>
  <c r="L17" i="1" s="1"/>
  <c r="I18" i="1"/>
  <c r="L18" i="1" s="1"/>
  <c r="I19" i="1"/>
  <c r="L19" i="1" s="1"/>
  <c r="I20" i="1"/>
  <c r="L20" i="1" s="1"/>
  <c r="I21" i="1"/>
  <c r="L21" i="1" s="1"/>
  <c r="E6" i="1"/>
  <c r="F6" i="1" s="1"/>
  <c r="G6" i="1" s="1"/>
  <c r="C9" i="1"/>
  <c r="C10" i="1" s="1"/>
  <c r="J13" i="1"/>
  <c r="G13" i="1"/>
  <c r="F16" i="1"/>
  <c r="F17" i="1"/>
  <c r="F18" i="1"/>
  <c r="F19" i="1"/>
  <c r="F20" i="1"/>
  <c r="F21" i="1"/>
  <c r="B6" i="1"/>
  <c r="C6" i="1" s="1"/>
  <c r="D6" i="1" s="1"/>
  <c r="K13" i="1" l="1"/>
  <c r="L16" i="1"/>
  <c r="L13" i="1" s="1"/>
  <c r="G10" i="1"/>
  <c r="E11" i="1"/>
  <c r="G9" i="1" s="1"/>
  <c r="H13" i="1"/>
  <c r="G11" i="1" l="1"/>
  <c r="I13" i="1" l="1"/>
  <c r="F13" i="1"/>
</calcChain>
</file>

<file path=xl/sharedStrings.xml><?xml version="1.0" encoding="utf-8"?>
<sst xmlns="http://schemas.openxmlformats.org/spreadsheetml/2006/main" count="45" uniqueCount="45">
  <si>
    <t>A</t>
  </si>
  <si>
    <t>B</t>
  </si>
  <si>
    <t>C</t>
  </si>
  <si>
    <t>D</t>
  </si>
  <si>
    <t>E</t>
  </si>
  <si>
    <t>F</t>
  </si>
  <si>
    <t>合 計</t>
    <rPh sb="0" eb="1">
      <t>ア</t>
    </rPh>
    <rPh sb="2" eb="3">
      <t>ケイ</t>
    </rPh>
    <phoneticPr fontId="2"/>
  </si>
  <si>
    <t>【歯科医院】賞与支給額シミュレーション</t>
    <rPh sb="1" eb="3">
      <t>シカ</t>
    </rPh>
    <rPh sb="3" eb="5">
      <t>イイン</t>
    </rPh>
    <rPh sb="6" eb="8">
      <t>ショウヨ</t>
    </rPh>
    <rPh sb="8" eb="11">
      <t>シキュウガク</t>
    </rPh>
    <phoneticPr fontId="3"/>
  </si>
  <si>
    <t>【提供】</t>
    <rPh sb="1" eb="3">
      <t>テイキョウ</t>
    </rPh>
    <phoneticPr fontId="3"/>
  </si>
  <si>
    <t>歯科医院向け経営コンサルティング</t>
  </si>
  <si>
    <t>■ 歯科医院の賞与の決め方</t>
    <rPh sb="2" eb="4">
      <t>シカ</t>
    </rPh>
    <rPh sb="4" eb="6">
      <t>イイン</t>
    </rPh>
    <rPh sb="7" eb="9">
      <t>ショウヨ</t>
    </rPh>
    <rPh sb="10" eb="11">
      <t>キ</t>
    </rPh>
    <rPh sb="12" eb="13">
      <t>カタ</t>
    </rPh>
    <phoneticPr fontId="3"/>
  </si>
  <si>
    <t>【参考】</t>
    <rPh sb="1" eb="3">
      <t>サンコウ</t>
    </rPh>
    <phoneticPr fontId="3"/>
  </si>
  <si>
    <t>https://yumeshika.com/column/002/</t>
    <phoneticPr fontId="3"/>
  </si>
  <si>
    <t>■ 賞与決定SIM講座開催中</t>
    <rPh sb="2" eb="4">
      <t>ショウヨ</t>
    </rPh>
    <rPh sb="4" eb="6">
      <t>ケッテイ</t>
    </rPh>
    <rPh sb="9" eb="11">
      <t>コウザ</t>
    </rPh>
    <rPh sb="11" eb="14">
      <t>カイサイチュウ</t>
    </rPh>
    <phoneticPr fontId="3"/>
  </si>
  <si>
    <t>https://yumeshika.com/seminar/bonus_salary/</t>
    <phoneticPr fontId="3"/>
  </si>
  <si>
    <t>©増患・増収.com　本書の内容を無断で転載・転用・再配布することは固く禁じます。</t>
    <rPh sb="1" eb="3">
      <t>ゾウカン</t>
    </rPh>
    <rPh sb="4" eb="9">
      <t>ゾウシュウ。コ</t>
    </rPh>
    <rPh sb="11" eb="13">
      <t>ホンショ</t>
    </rPh>
    <rPh sb="14" eb="16">
      <t>ナイヨウ</t>
    </rPh>
    <rPh sb="17" eb="19">
      <t>ムダン</t>
    </rPh>
    <rPh sb="20" eb="22">
      <t>テンサイ</t>
    </rPh>
    <rPh sb="23" eb="25">
      <t>テンヨウ</t>
    </rPh>
    <rPh sb="26" eb="29">
      <t>サイハイフ</t>
    </rPh>
    <rPh sb="34" eb="35">
      <t>カタ</t>
    </rPh>
    <rPh sb="36" eb="37">
      <t>キン</t>
    </rPh>
    <phoneticPr fontId="3"/>
  </si>
  <si>
    <t>https://yumeshika.com/column/006/</t>
    <phoneticPr fontId="3"/>
  </si>
  <si>
    <t>配分賞与</t>
    <rPh sb="0" eb="2">
      <t>ハイブン</t>
    </rPh>
    <rPh sb="2" eb="4">
      <t>ショウヨ</t>
    </rPh>
    <phoneticPr fontId="4"/>
  </si>
  <si>
    <r>
      <t>支給月</t>
    </r>
    <r>
      <rPr>
        <b/>
        <sz val="8"/>
        <color theme="1"/>
        <rFont val="游ゴシック"/>
        <family val="3"/>
        <charset val="128"/>
        <scheme val="minor"/>
      </rPr>
      <t>（夏 or 冬）</t>
    </r>
    <rPh sb="0" eb="2">
      <t>シキュウ</t>
    </rPh>
    <rPh sb="2" eb="3">
      <t>ツキ</t>
    </rPh>
    <rPh sb="4" eb="5">
      <t>ナツ</t>
    </rPh>
    <rPh sb="9" eb="10">
      <t>フユ</t>
    </rPh>
    <phoneticPr fontId="3"/>
  </si>
  <si>
    <t>スタッフ氏名</t>
    <rPh sb="4" eb="6">
      <t>シメイ</t>
    </rPh>
    <phoneticPr fontId="4"/>
  </si>
  <si>
    <t>基本・時給</t>
    <rPh sb="0" eb="2">
      <t>キホン</t>
    </rPh>
    <rPh sb="3" eb="4">
      <t>トキ</t>
    </rPh>
    <rPh sb="4" eb="5">
      <t>キュウ</t>
    </rPh>
    <phoneticPr fontId="4"/>
  </si>
  <si>
    <t>月平均給</t>
    <rPh sb="0" eb="1">
      <t>ツキ</t>
    </rPh>
    <rPh sb="1" eb="3">
      <t>ヘイキン</t>
    </rPh>
    <rPh sb="3" eb="4">
      <t>キュウ</t>
    </rPh>
    <phoneticPr fontId="4"/>
  </si>
  <si>
    <t>評価点</t>
    <rPh sb="0" eb="2">
      <t>ヒョウカ</t>
    </rPh>
    <rPh sb="2" eb="3">
      <t>テン</t>
    </rPh>
    <phoneticPr fontId="4"/>
  </si>
  <si>
    <t>配分率</t>
    <rPh sb="0" eb="2">
      <t>ハイブン</t>
    </rPh>
    <rPh sb="2" eb="3">
      <t>リツ</t>
    </rPh>
    <phoneticPr fontId="4"/>
  </si>
  <si>
    <t>調整</t>
    <rPh sb="0" eb="2">
      <t>チョウセイ</t>
    </rPh>
    <phoneticPr fontId="4"/>
  </si>
  <si>
    <t>評価賞与②</t>
    <rPh sb="0" eb="2">
      <t>ヒョウカ</t>
    </rPh>
    <rPh sb="2" eb="4">
      <t>ショウヨ</t>
    </rPh>
    <phoneticPr fontId="4"/>
  </si>
  <si>
    <t>支給月数</t>
    <rPh sb="0" eb="2">
      <t>シキュウ</t>
    </rPh>
    <rPh sb="2" eb="4">
      <t>ゲッスウ</t>
    </rPh>
    <phoneticPr fontId="4"/>
  </si>
  <si>
    <t>基本賞与①</t>
    <rPh sb="0" eb="2">
      <t>キホンショウヨ2</t>
    </rPh>
    <phoneticPr fontId="2"/>
  </si>
  <si>
    <r>
      <rPr>
        <sz val="11"/>
        <color theme="9"/>
        <rFont val="Segoe UI Symbol"/>
        <family val="3"/>
      </rPr>
      <t xml:space="preserve">◍ </t>
    </r>
    <r>
      <rPr>
        <sz val="11"/>
        <color theme="1"/>
        <rFont val="游ゴシック"/>
        <family val="3"/>
        <charset val="128"/>
        <scheme val="minor"/>
      </rPr>
      <t>収入（半年分）</t>
    </r>
    <rPh sb="2" eb="4">
      <t>シュウニュウ</t>
    </rPh>
    <rPh sb="5" eb="7">
      <t>ハントシ</t>
    </rPh>
    <rPh sb="7" eb="8">
      <t>ブン</t>
    </rPh>
    <phoneticPr fontId="4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</si>
  <si>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材料費</t>
    </r>
    <phoneticPr fontId="2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</si>
  <si>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固定費</t>
    </r>
    <phoneticPr fontId="2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</si>
  <si>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利益</t>
    </r>
    <phoneticPr fontId="2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</si>
  <si>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６ヶ月合計収入</t>
    </r>
    <rPh sb="4" eb="5">
      <t>ゲツ</t>
    </rPh>
    <rPh sb="5" eb="7">
      <t>ゴウケイ</t>
    </rPh>
    <rPh sb="7" eb="9">
      <t>シュウニュウ</t>
    </rPh>
    <phoneticPr fontId="4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</si>
  <si>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月平均収入</t>
    </r>
    <rPh sb="2" eb="5">
      <t>ツキヘイキン</t>
    </rPh>
    <rPh sb="5" eb="7">
      <t>シュウニュウ</t>
    </rPh>
    <phoneticPr fontId="4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</si>
  <si>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自費割合</t>
    </r>
    <rPh sb="2" eb="4">
      <t>ジヒ</t>
    </rPh>
    <rPh sb="4" eb="6">
      <t>ワリアイ</t>
    </rPh>
    <phoneticPr fontId="4"/>
  </si>
  <si>
    <r>
      <rPr>
        <sz val="11"/>
        <color theme="9"/>
        <rFont val="Segoe UI Symbol"/>
        <family val="2"/>
      </rPr>
      <t>◍</t>
    </r>
    <r>
      <rPr>
        <sz val="11"/>
        <color theme="9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賞与基本財源</t>
    </r>
    <rPh sb="2" eb="4">
      <t>ショウヨ</t>
    </rPh>
    <rPh sb="4" eb="6">
      <t>キホン</t>
    </rPh>
    <rPh sb="6" eb="8">
      <t>ザイゲン</t>
    </rPh>
    <phoneticPr fontId="2"/>
  </si>
  <si>
    <r>
      <rPr>
        <sz val="9"/>
        <color theme="1" tint="0.499984740745262"/>
        <rFont val="游ゴシック"/>
        <family val="3"/>
        <charset val="128"/>
        <scheme val="minor"/>
      </rPr>
      <t>▶</t>
    </r>
    <r>
      <rPr>
        <sz val="11"/>
        <color theme="1"/>
        <rFont val="游ゴシック"/>
        <family val="2"/>
        <charset val="128"/>
        <scheme val="minor"/>
      </rPr>
      <t xml:space="preserve"> 半期利益の20%を配賦</t>
    </r>
    <rPh sb="2" eb="4">
      <t>ハンキ</t>
    </rPh>
    <rPh sb="4" eb="6">
      <t>リエキ</t>
    </rPh>
    <rPh sb="11" eb="13">
      <t>ハイフ</t>
    </rPh>
    <phoneticPr fontId="4"/>
  </si>
  <si>
    <r>
      <rPr>
        <sz val="9"/>
        <color theme="1" tint="0.499984740745262"/>
        <rFont val="游ゴシック"/>
        <family val="3"/>
        <charset val="128"/>
        <scheme val="minor"/>
      </rPr>
      <t>▶</t>
    </r>
    <r>
      <rPr>
        <sz val="11"/>
        <color theme="1"/>
        <rFont val="游ゴシック"/>
        <family val="2"/>
        <charset val="128"/>
        <scheme val="minor"/>
      </rPr>
      <t xml:space="preserve"> 財源より固定分差引き</t>
    </r>
    <rPh sb="2" eb="4">
      <t>ザイゲン</t>
    </rPh>
    <rPh sb="6" eb="8">
      <t>コテイ</t>
    </rPh>
    <rPh sb="8" eb="9">
      <t>ブン</t>
    </rPh>
    <rPh sb="9" eb="11">
      <t>サシヒ</t>
    </rPh>
    <phoneticPr fontId="4"/>
  </si>
  <si>
    <r>
      <rPr>
        <sz val="9"/>
        <color theme="1" tint="0.499984740745262"/>
        <rFont val="游ゴシック"/>
        <family val="3"/>
        <charset val="128"/>
        <scheme val="minor"/>
      </rPr>
      <t>▶</t>
    </r>
    <r>
      <rPr>
        <sz val="11"/>
        <color theme="1"/>
        <rFont val="游ゴシック"/>
        <family val="2"/>
        <charset val="128"/>
        <scheme val="minor"/>
      </rPr>
      <t xml:space="preserve"> 基本給より固定分算出</t>
    </r>
    <rPh sb="2" eb="5">
      <t>キホンキュウ</t>
    </rPh>
    <rPh sb="7" eb="9">
      <t>コテイ</t>
    </rPh>
    <rPh sb="9" eb="10">
      <t>ブン</t>
    </rPh>
    <rPh sb="10" eb="12">
      <t>サンシュツ</t>
    </rPh>
    <phoneticPr fontId="4"/>
  </si>
  <si>
    <t>賞与決定額
(①+②)</t>
    <rPh sb="0" eb="2">
      <t>ショウヨ</t>
    </rPh>
    <rPh sb="2" eb="4">
      <t>ケッテイ</t>
    </rPh>
    <rPh sb="4" eb="5">
      <t>ガク</t>
    </rPh>
    <phoneticPr fontId="4"/>
  </si>
  <si>
    <t>■ 成果配分×評価型</t>
    <rPh sb="2" eb="4">
      <t>セイカ</t>
    </rPh>
    <rPh sb="4" eb="6">
      <t>ハイブン</t>
    </rPh>
    <rPh sb="7" eb="9">
      <t>ヒョウカ</t>
    </rPh>
    <rPh sb="9" eb="10">
      <t>ガタ</t>
    </rPh>
    <phoneticPr fontId="3"/>
  </si>
  <si>
    <r>
      <rPr>
        <b/>
        <sz val="14"/>
        <color theme="9"/>
        <rFont val="游ゴシック"/>
        <family val="3"/>
        <charset val="128"/>
        <scheme val="minor"/>
      </rPr>
      <t>　■</t>
    </r>
    <r>
      <rPr>
        <b/>
        <sz val="14"/>
        <color theme="1"/>
        <rFont val="游ゴシック"/>
        <family val="3"/>
        <charset val="128"/>
        <scheme val="minor"/>
      </rPr>
      <t xml:space="preserve"> 成果配分方式 × 基本給連動 × 評価連動型</t>
    </r>
    <rPh sb="3" eb="5">
      <t>セイカ</t>
    </rPh>
    <rPh sb="5" eb="7">
      <t>ハイブン</t>
    </rPh>
    <rPh sb="7" eb="9">
      <t>ホウシキ</t>
    </rPh>
    <rPh sb="12" eb="15">
      <t>キホンキュウ</t>
    </rPh>
    <rPh sb="15" eb="17">
      <t>レンドウ</t>
    </rPh>
    <phoneticPr fontId="3"/>
  </si>
  <si>
    <r>
      <rPr>
        <sz val="11"/>
        <color theme="9"/>
        <rFont val="Segoe UI Symbol"/>
        <family val="2"/>
      </rPr>
      <t>◍</t>
    </r>
    <r>
      <rPr>
        <sz val="11"/>
        <color theme="9"/>
        <rFont val="游ゴシック"/>
        <family val="2"/>
        <charset val="128"/>
      </rPr>
      <t xml:space="preserve"> </t>
    </r>
    <r>
      <rPr>
        <sz val="11"/>
        <color theme="1"/>
        <rFont val="游ゴシック"/>
        <family val="2"/>
        <charset val="128"/>
        <scheme val="minor"/>
      </rPr>
      <t>基本賞与分</t>
    </r>
    <rPh sb="2" eb="4">
      <t>キホン</t>
    </rPh>
    <rPh sb="4" eb="6">
      <t>ショウヨ</t>
    </rPh>
    <rPh sb="6" eb="7">
      <t>ブン</t>
    </rPh>
    <phoneticPr fontId="4"/>
  </si>
  <si>
    <r>
      <rPr>
        <sz val="11"/>
        <color theme="9"/>
        <rFont val="Segoe UI Symbol"/>
        <family val="2"/>
      </rPr>
      <t>◍</t>
    </r>
    <r>
      <rPr>
        <sz val="11"/>
        <color theme="9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配分賞与分</t>
    </r>
    <rPh sb="2" eb="4">
      <t>ハイブン</t>
    </rPh>
    <rPh sb="4" eb="6">
      <t>ショウヨ</t>
    </rPh>
    <rPh sb="6" eb="7">
      <t>ブン</t>
    </rPh>
    <phoneticPr fontId="4"/>
  </si>
  <si>
    <t>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</si>
</sst>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&quot;カ&quot;&quot;月&quot;&quot;分&quot;"/>
    <numFmt numFmtId="177" formatCode="0&quot;月&quot;"/>
    <numFmt numFmtId="178" formatCode="#,##0_);[Red]\(#,##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9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sz val="9"/>
      <color theme="1" tint="0.499984740745262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9"/>
      <name val="Segoe UI Symbol"/>
      <family val="2"/>
    </font>
    <font>
      <sz val="11"/>
      <color theme="9"/>
      <name val="Segoe UI Symbol"/>
      <family val="3"/>
    </font>
    <font>
      <sz val="11"/>
      <color theme="9"/>
      <name val="Calibri"/>
      <family val="2"/>
    </font>
    <font>
      <sz val="11"/>
      <color theme="9"/>
      <name val="游ゴシック"/>
      <family val="2"/>
      <charset val="128"/>
    </font>
    <font>
      <sz val="11"/>
      <color theme="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ck">
        <color theme="9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/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theme="5"/>
      </left>
      <right style="thick">
        <color theme="5"/>
      </right>
      <top/>
      <bottom/>
      <diagonal/>
    </border>
    <border>
      <left style="thick">
        <color theme="5"/>
      </left>
      <right style="thick">
        <color theme="5"/>
      </right>
      <top/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thick">
        <color theme="1" tint="0.499984740745262"/>
      </right>
      <top/>
      <bottom/>
      <diagonal/>
    </border>
    <border>
      <left style="thick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38" fontId="5" fillId="0" borderId="5" xfId="1" applyFont="1" applyBorder="1" applyAlignment="1">
      <alignment horizontal="right" vertical="center" indent="1"/>
    </xf>
    <xf numFmtId="38" fontId="5" fillId="0" borderId="0" xfId="1" applyFont="1" applyAlignment="1">
      <alignment horizontal="right" vertical="center" indent="1"/>
    </xf>
    <xf numFmtId="38" fontId="5" fillId="0" borderId="6" xfId="1" applyFont="1" applyBorder="1" applyAlignment="1">
      <alignment horizontal="right" vertical="center" inden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2">
      <alignment vertical="center"/>
    </xf>
    <xf numFmtId="0" fontId="12" fillId="0" borderId="0" xfId="0" applyFont="1">
      <alignment vertical="center"/>
    </xf>
    <xf numFmtId="38" fontId="0" fillId="0" borderId="0" xfId="1" applyFont="1">
      <alignment vertical="center"/>
    </xf>
    <xf numFmtId="0" fontId="4" fillId="2" borderId="8" xfId="0" applyFont="1" applyFill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76" fontId="5" fillId="0" borderId="11" xfId="1" applyNumberFormat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76" fontId="5" fillId="0" borderId="15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/>
    </xf>
    <xf numFmtId="38" fontId="5" fillId="0" borderId="17" xfId="1" applyFont="1" applyBorder="1" applyAlignment="1">
      <alignment horizontal="right" vertical="center" indent="1"/>
    </xf>
    <xf numFmtId="38" fontId="5" fillId="0" borderId="18" xfId="1" applyFont="1" applyBorder="1" applyAlignment="1">
      <alignment horizontal="right" vertical="center" indent="1"/>
    </xf>
    <xf numFmtId="38" fontId="6" fillId="0" borderId="0" xfId="1" applyFont="1">
      <alignment vertical="center"/>
    </xf>
    <xf numFmtId="9" fontId="6" fillId="0" borderId="0" xfId="1" applyNumberFormat="1" applyFont="1">
      <alignment vertical="center"/>
    </xf>
    <xf numFmtId="38" fontId="6" fillId="0" borderId="4" xfId="1" applyFont="1" applyBorder="1">
      <alignment vertical="center"/>
    </xf>
    <xf numFmtId="38" fontId="6" fillId="0" borderId="6" xfId="1" applyFont="1" applyBorder="1">
      <alignment vertical="center"/>
    </xf>
    <xf numFmtId="177" fontId="5" fillId="0" borderId="0" xfId="0" applyNumberFormat="1" applyFont="1" applyAlignment="1">
      <alignment horizontal="right" vertical="center"/>
    </xf>
    <xf numFmtId="0" fontId="18" fillId="0" borderId="16" xfId="0" applyFont="1" applyBorder="1" applyAlignment="1">
      <alignment horizontal="center" vertical="center" wrapText="1"/>
    </xf>
    <xf numFmtId="178" fontId="6" fillId="0" borderId="2" xfId="1" applyNumberFormat="1" applyFont="1" applyBorder="1" applyAlignment="1">
      <alignment horizontal="center" vertical="center"/>
    </xf>
    <xf numFmtId="9" fontId="6" fillId="0" borderId="2" xfId="3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9" fontId="5" fillId="0" borderId="11" xfId="3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8" fontId="6" fillId="0" borderId="7" xfId="1" applyFont="1" applyBorder="1">
      <alignment vertical="center"/>
    </xf>
    <xf numFmtId="38" fontId="6" fillId="0" borderId="13" xfId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38" fontId="5" fillId="0" borderId="20" xfId="1" applyFont="1" applyBorder="1" applyAlignment="1">
      <alignment horizontal="right" vertical="center"/>
    </xf>
    <xf numFmtId="38" fontId="5" fillId="0" borderId="23" xfId="1" applyFont="1" applyBorder="1" applyAlignment="1">
      <alignment horizontal="right" vertical="center"/>
    </xf>
    <xf numFmtId="38" fontId="5" fillId="0" borderId="21" xfId="1" applyFont="1" applyBorder="1" applyAlignment="1">
      <alignment horizontal="right" vertical="center"/>
    </xf>
    <xf numFmtId="38" fontId="5" fillId="0" borderId="24" xfId="1" applyFont="1" applyBorder="1" applyAlignment="1">
      <alignment horizontal="right" vertical="center"/>
    </xf>
    <xf numFmtId="177" fontId="5" fillId="0" borderId="0" xfId="0" applyNumberFormat="1" applyFont="1" applyAlignment="1">
      <alignment horizontal="left" vertical="center" indent="1"/>
    </xf>
  </cellXfs>
  <cellStyles count="4">
    <cellStyle name="パーセント" xfId="3" builtinId="5"/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  <border diagonalUp="0" diagonalDown="0">
        <left style="thick">
          <color theme="1" tint="0.499984740745262"/>
        </left>
        <right style="thick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0" justifyLastLine="0" shrinkToFit="0" readingOrder="0"/>
      <border diagonalUp="0" diagonalDown="0">
        <left style="thick">
          <color theme="5"/>
        </left>
        <right style="thick">
          <color theme="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ck">
          <color theme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1" justifyLastLine="0" shrinkToFit="0" readingOrder="0"/>
      <border diagonalUp="0" diagonalDown="0">
        <left style="thick">
          <color theme="5"/>
        </left>
        <right style="thick">
          <color theme="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76" formatCode="0.0&quot;カ&quot;&quot;月&quot;&quot;分&quot;"/>
      <alignment horizontal="center" vertical="center" textRotation="0" wrapText="0" indent="0" justifyLastLine="0" shrinkToFit="0" readingOrder="0"/>
      <border diagonalUp="0" diagonalDown="0" outline="0">
        <left style="thick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1" justifyLastLine="0" shrinkToFit="0" readingOrder="0"/>
      <border diagonalUp="0" diagonalDown="0" outline="0">
        <left style="thick">
          <color theme="9"/>
        </left>
        <right style="thick">
          <color theme="9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yumeshika.com/seminar/bonus_salar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24</xdr:row>
      <xdr:rowOff>11430</xdr:rowOff>
    </xdr:from>
    <xdr:to>
      <xdr:col>2</xdr:col>
      <xdr:colOff>626741</xdr:colOff>
      <xdr:row>26</xdr:row>
      <xdr:rowOff>20955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7BFB6B-4B68-0861-36AD-88E86822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699" y="4286250"/>
          <a:ext cx="2085972" cy="4572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161925</xdr:rowOff>
    </xdr:from>
    <xdr:to>
      <xdr:col>12</xdr:col>
      <xdr:colOff>0</xdr:colOff>
      <xdr:row>22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B54C912-A406-E147-FE7A-0FC5119642B8}"/>
            </a:ext>
          </a:extLst>
        </xdr:cNvPr>
        <xdr:cNvCxnSpPr/>
      </xdr:nvCxnSpPr>
      <xdr:spPr>
        <a:xfrm>
          <a:off x="268941" y="5074584"/>
          <a:ext cx="13312588" cy="711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1064560</xdr:colOff>
      <xdr:row>22</xdr:row>
      <xdr:rowOff>87723</xdr:rowOff>
    </xdr:from>
    <xdr:to>
      <xdr:col>12</xdr:col>
      <xdr:colOff>0</xdr:colOff>
      <xdr:row>31</xdr:row>
      <xdr:rowOff>0</xdr:rowOff>
    </xdr:to>
    <xdr:pic>
      <xdr:nvPicPr>
        <xdr:cNvPr id="9" name="図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1D55BD-6B55-D682-9208-80E2A71AE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3" t="6849" r="5000" b="5492"/>
        <a:stretch>
          <a:fillRect/>
        </a:stretch>
      </xdr:blipFill>
      <xdr:spPr>
        <a:xfrm>
          <a:off x="9603442" y="5253635"/>
          <a:ext cx="5827058" cy="1929336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711B04-F91B-4299-9BC4-244E89A5D1E7}" name="賞与支給SIM" displayName="賞与支給SIM" ref="B15:L21" totalsRowShown="0" headerRowDxfId="12" dataDxfId="11" dataCellStyle="桁区切り">
  <autoFilter ref="B15:L21" xr:uid="{75711B04-F91B-4299-9BC4-244E89A5D1E7}"/>
  <tableColumns count="11">
    <tableColumn id="1" xr3:uid="{E9214959-F665-42DB-B56D-1722E83DDB61}" name="スタッフ氏名" dataDxfId="10"/>
    <tableColumn id="2" xr3:uid="{8674A8F9-3502-492A-8CC0-7892FEDC6B49}" name="基本・時給" dataDxfId="9" dataCellStyle="桁区切り"/>
    <tableColumn id="3" xr3:uid="{8D8E5881-6F89-40AB-B3BF-E55A1EAF2096}" name="月平均給" dataDxfId="8" dataCellStyle="桁区切り"/>
    <tableColumn id="5" xr3:uid="{6BAA83D1-25FC-44D1-918C-6CA6A67DC366}" name="支給月数" dataDxfId="7" dataCellStyle="桁区切り"/>
    <tableColumn id="4" xr3:uid="{0028CAA2-8A68-45B3-B975-14E0B24FBF19}" name="基本賞与①" dataDxfId="6" dataCellStyle="桁区切り">
      <calculatedColumnFormula>賞与支給SIM[[#This Row],[基本・時給]]*賞与支給SIM[[#This Row],[支給月数]]</calculatedColumnFormula>
    </tableColumn>
    <tableColumn id="6" xr3:uid="{F40423B2-4C9A-4ACB-AA07-7A1BFD8A70BB}" name="評価点" dataDxfId="5" dataCellStyle="桁区切り"/>
    <tableColumn id="7" xr3:uid="{DEEC7E60-85DF-4110-8763-12B1DDC74612}" name="配分率" dataDxfId="4" dataCellStyle="パーセント">
      <calculatedColumnFormula>賞与支給SIM[[#This Row],[評価点]]/$G$13</calculatedColumnFormula>
    </tableColumn>
    <tableColumn id="8" xr3:uid="{A99DAC72-0A8D-40B8-AD72-9B2A06B59ECE}" name="配分賞与" dataDxfId="3" dataCellStyle="桁区切り">
      <calculatedColumnFormula>$G$11*賞与支給SIM[[#This Row],[配分率]]</calculatedColumnFormula>
    </tableColumn>
    <tableColumn id="9" xr3:uid="{B542DA56-1DF2-4623-A352-43E3686075D9}" name="調整" dataDxfId="2" dataCellStyle="桁区切り"/>
    <tableColumn id="10" xr3:uid="{97211235-9B76-4586-8291-F4206F6BCD56}" name="評価賞与②" dataDxfId="1" dataCellStyle="桁区切り">
      <calculatedColumnFormula>賞与支給SIM[[#This Row],[配分賞与]]+賞与支給SIM[[#This Row],[調整]]</calculatedColumnFormula>
    </tableColumn>
    <tableColumn id="11" xr3:uid="{6F7762A0-ACEB-43E4-993F-01FE4276B18B}" name="賞与決定額_x000a_(①+②)" dataDxfId="0" dataCellStyle="桁区切り">
      <calculatedColumnFormula>SUM(賞与支給SIM[[#This Row],[基本賞与①]],賞与支給SIM[[#This Row],[評価賞与②]])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umeshika.com/column/002/" TargetMode="External"/><Relationship Id="rId2" Type="http://schemas.openxmlformats.org/officeDocument/2006/relationships/hyperlink" Target="https://yumeshika.com/column/006/" TargetMode="External"/><Relationship Id="rId1" Type="http://schemas.openxmlformats.org/officeDocument/2006/relationships/hyperlink" Target="https://yumeshika.com/seminar/bonus_salary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D40D-DFD9-41F0-893D-17601C39ED95}">
  <sheetPr>
    <pageSetUpPr fitToPage="1"/>
  </sheetPr>
  <dimension ref="B1:N28"/>
  <sheetViews>
    <sheetView showGridLines="0" tabSelected="1" zoomScale="85" zoomScaleNormal="85" workbookViewId="0"/>
  </sheetViews>
  <sheetFormatPr defaultRowHeight="18" x14ac:dyDescent="0.45"/>
  <cols>
    <col min="1" max="1" width="3.5" style="1" customWidth="1"/>
    <col min="2" max="12" width="18.09765625" style="1" customWidth="1"/>
    <col min="13" max="13" width="15.8984375" style="1" customWidth="1"/>
    <col min="14" max="16384" width="8.796875" style="1"/>
  </cols>
  <sheetData>
    <row r="1" spans="2:14" ht="12" customHeight="1" thickBot="1" x14ac:dyDescent="0.5"/>
    <row r="2" spans="2:14" ht="27.6" thickTop="1" thickBot="1" x14ac:dyDescent="0.5">
      <c r="B2" s="9" t="s">
        <v>7</v>
      </c>
      <c r="F2" s="14" t="s">
        <v>18</v>
      </c>
      <c r="G2" s="15" t="s">
        <v>44</v>
      </c>
    </row>
    <row r="3" spans="2:14" ht="22.8" thickTop="1" x14ac:dyDescent="0.45">
      <c r="B3" s="8" t="s">
        <v>41</v>
      </c>
    </row>
    <row r="4" spans="2:14" ht="12" customHeight="1" x14ac:dyDescent="0.45"/>
    <row r="5" spans="2:14" customFormat="1" x14ac:dyDescent="0.45">
      <c r="B5" s="4" t="s">
        <v>28</v>
      </c>
      <c r="C5" s="13"/>
      <c r="E5" s="13"/>
      <c r="H5" s="30"/>
      <c r="I5" s="13"/>
      <c r="L5" s="1"/>
    </row>
    <row r="6" spans="2:14" customFormat="1" ht="18.600000000000001" thickBot="1" x14ac:dyDescent="0.5">
      <c r="B6" s="46">
        <f>IF(G2="夏",10,4)</f>
        <v>4</v>
      </c>
      <c r="C6" s="46">
        <f>B6+1</f>
        <v>5</v>
      </c>
      <c r="D6" s="46">
        <f>C6+1</f>
        <v>6</v>
      </c>
      <c r="E6" s="46">
        <f>IF(G2="夏",1,7)</f>
        <v>7</v>
      </c>
      <c r="F6" s="46">
        <f>E6+1</f>
        <v>8</v>
      </c>
      <c r="G6" s="46">
        <f>F6+1</f>
        <v>9</v>
      </c>
      <c r="H6" s="30"/>
      <c r="I6" s="13"/>
      <c r="L6" s="1"/>
    </row>
    <row r="7" spans="2:14" customFormat="1" ht="19.2" thickTop="1" thickBot="1" x14ac:dyDescent="0.5">
      <c r="B7" s="39">
        <v>10000000</v>
      </c>
      <c r="C7" s="39">
        <v>10000000</v>
      </c>
      <c r="D7" s="39">
        <v>10000000</v>
      </c>
      <c r="E7" s="39">
        <v>10000000</v>
      </c>
      <c r="F7" s="39">
        <v>10000000</v>
      </c>
      <c r="G7" s="39">
        <v>10000000</v>
      </c>
      <c r="H7" s="1"/>
    </row>
    <row r="8" spans="2:14" ht="12" customHeight="1" thickTop="1" thickBot="1" x14ac:dyDescent="0.5"/>
    <row r="9" spans="2:14" customFormat="1" ht="19.2" thickTop="1" thickBot="1" x14ac:dyDescent="0.5">
      <c r="B9" s="16" t="s">
        <v>32</v>
      </c>
      <c r="C9" s="26">
        <f>SUM(B7:G7)</f>
        <v>60000000</v>
      </c>
      <c r="D9" s="16" t="s">
        <v>29</v>
      </c>
      <c r="E9" s="28">
        <v>12000000</v>
      </c>
      <c r="F9" s="16" t="s">
        <v>35</v>
      </c>
      <c r="G9" s="26">
        <f>E11*0.2</f>
        <v>2000000</v>
      </c>
      <c r="H9" s="1" t="s">
        <v>36</v>
      </c>
      <c r="I9" s="1"/>
      <c r="J9" s="1"/>
      <c r="L9" s="1"/>
      <c r="M9" s="1"/>
      <c r="N9" s="1"/>
    </row>
    <row r="10" spans="2:14" customFormat="1" ht="19.2" thickTop="1" thickBot="1" x14ac:dyDescent="0.5">
      <c r="B10" s="16" t="s">
        <v>33</v>
      </c>
      <c r="C10" s="26">
        <f>C9/6</f>
        <v>10000000</v>
      </c>
      <c r="D10" s="16" t="s">
        <v>30</v>
      </c>
      <c r="E10" s="29">
        <v>38000000</v>
      </c>
      <c r="F10" s="16" t="s">
        <v>42</v>
      </c>
      <c r="G10" s="40">
        <f>SUM(賞与支給SIM[基本賞与①])</f>
        <v>825000</v>
      </c>
      <c r="H10" s="1" t="s">
        <v>37</v>
      </c>
      <c r="I10" s="1"/>
      <c r="J10" s="1"/>
      <c r="L10" s="1"/>
      <c r="M10" s="1"/>
      <c r="N10" s="1"/>
    </row>
    <row r="11" spans="2:14" customFormat="1" ht="19.2" thickTop="1" thickBot="1" x14ac:dyDescent="0.5">
      <c r="B11" s="16" t="s">
        <v>34</v>
      </c>
      <c r="C11" s="27">
        <v>0.2</v>
      </c>
      <c r="D11" s="16" t="s">
        <v>31</v>
      </c>
      <c r="E11" s="26">
        <f>C9-E9-E10</f>
        <v>10000000</v>
      </c>
      <c r="F11" s="16" t="s">
        <v>43</v>
      </c>
      <c r="G11" s="40">
        <f>G9-G10</f>
        <v>1175000</v>
      </c>
      <c r="H11" s="1" t="s">
        <v>38</v>
      </c>
      <c r="I11" s="1"/>
      <c r="J11" s="1"/>
      <c r="L11" s="1"/>
      <c r="M11" s="1"/>
      <c r="N11" s="1"/>
    </row>
    <row r="12" spans="2:14" ht="12" customHeight="1" thickTop="1" thickBot="1" x14ac:dyDescent="0.5"/>
    <row r="13" spans="2:14" ht="18.600000000000001" customHeight="1" thickTop="1" thickBot="1" x14ac:dyDescent="0.5">
      <c r="E13" s="41" t="s">
        <v>6</v>
      </c>
      <c r="F13" s="32">
        <f>SUM(賞与支給SIM[基本賞与①])</f>
        <v>825000</v>
      </c>
      <c r="G13" s="32">
        <f>SUM(賞与支給SIM[評価点])</f>
        <v>330</v>
      </c>
      <c r="H13" s="33">
        <f>SUM(賞与支給SIM[配分率])</f>
        <v>0.99999999999999989</v>
      </c>
      <c r="I13" s="32">
        <f>SUM(賞与支給SIM[配分賞与])</f>
        <v>1175000</v>
      </c>
      <c r="J13" s="32">
        <f>SUM(賞与支給SIM[調整])</f>
        <v>0</v>
      </c>
      <c r="K13" s="32">
        <f>SUM(賞与支給SIM[評価賞与②])</f>
        <v>1175000</v>
      </c>
      <c r="L13" s="34">
        <f>SUM(賞与支給SIM[賞与決定額
(①+②)])</f>
        <v>1999999.9999999998</v>
      </c>
    </row>
    <row r="14" spans="2:14" ht="12" customHeight="1" thickTop="1" thickBot="1" x14ac:dyDescent="0.5"/>
    <row r="15" spans="2:14" ht="36.6" thickTop="1" x14ac:dyDescent="0.45">
      <c r="B15" s="2" t="s">
        <v>19</v>
      </c>
      <c r="C15" s="3" t="s">
        <v>20</v>
      </c>
      <c r="D15" s="2" t="s">
        <v>21</v>
      </c>
      <c r="E15" s="20" t="s">
        <v>26</v>
      </c>
      <c r="F15" s="31" t="s">
        <v>27</v>
      </c>
      <c r="G15" s="22" t="s">
        <v>22</v>
      </c>
      <c r="H15" s="35" t="s">
        <v>23</v>
      </c>
      <c r="I15" s="2" t="s">
        <v>17</v>
      </c>
      <c r="J15" s="2" t="s">
        <v>24</v>
      </c>
      <c r="K15" s="37" t="s">
        <v>25</v>
      </c>
      <c r="L15" s="38" t="s">
        <v>39</v>
      </c>
    </row>
    <row r="16" spans="2:14" x14ac:dyDescent="0.45">
      <c r="B16" s="4" t="s">
        <v>0</v>
      </c>
      <c r="C16" s="5">
        <v>300000</v>
      </c>
      <c r="D16" s="6">
        <v>300000</v>
      </c>
      <c r="E16" s="17">
        <v>0.5</v>
      </c>
      <c r="F16" s="24">
        <f>賞与支給SIM[[#This Row],[基本・時給]]*賞与支給SIM[[#This Row],[支給月数]]</f>
        <v>150000</v>
      </c>
      <c r="G16" s="18">
        <v>70</v>
      </c>
      <c r="H16" s="36">
        <f>賞与支給SIM[[#This Row],[評価点]]/$G$13</f>
        <v>0.21212121212121213</v>
      </c>
      <c r="I16" s="6">
        <f>$G$11*賞与支給SIM[[#This Row],[配分率]]</f>
        <v>249242.42424242425</v>
      </c>
      <c r="J16" s="19"/>
      <c r="K16" s="42">
        <f>賞与支給SIM[[#This Row],[配分賞与]]+賞与支給SIM[[#This Row],[調整]]</f>
        <v>249242.42424242425</v>
      </c>
      <c r="L16" s="43">
        <f>SUM(賞与支給SIM[[#This Row],[基本賞与①]],賞与支給SIM[[#This Row],[評価賞与②]])</f>
        <v>399242.42424242425</v>
      </c>
    </row>
    <row r="17" spans="2:12" x14ac:dyDescent="0.45">
      <c r="B17" s="4" t="s">
        <v>1</v>
      </c>
      <c r="C17" s="5">
        <v>290000</v>
      </c>
      <c r="D17" s="6">
        <v>290000</v>
      </c>
      <c r="E17" s="17">
        <v>0.5</v>
      </c>
      <c r="F17" s="24">
        <f>賞与支給SIM[[#This Row],[基本・時給]]*賞与支給SIM[[#This Row],[支給月数]]</f>
        <v>145000</v>
      </c>
      <c r="G17" s="18">
        <v>60</v>
      </c>
      <c r="H17" s="36">
        <f>賞与支給SIM[[#This Row],[評価点]]/$G$13</f>
        <v>0.18181818181818182</v>
      </c>
      <c r="I17" s="6">
        <f>$G$11*賞与支給SIM[[#This Row],[配分率]]</f>
        <v>213636.36363636365</v>
      </c>
      <c r="J17" s="19"/>
      <c r="K17" s="42">
        <f>賞与支給SIM[[#This Row],[配分賞与]]+賞与支給SIM[[#This Row],[調整]]</f>
        <v>213636.36363636365</v>
      </c>
      <c r="L17" s="43">
        <f>SUM(賞与支給SIM[[#This Row],[基本賞与①]],賞与支給SIM[[#This Row],[評価賞与②]])</f>
        <v>358636.36363636365</v>
      </c>
    </row>
    <row r="18" spans="2:12" x14ac:dyDescent="0.45">
      <c r="B18" s="4" t="s">
        <v>2</v>
      </c>
      <c r="C18" s="5">
        <v>280000</v>
      </c>
      <c r="D18" s="6">
        <v>280000</v>
      </c>
      <c r="E18" s="17">
        <v>0.5</v>
      </c>
      <c r="F18" s="24">
        <f>賞与支給SIM[[#This Row],[基本・時給]]*賞与支給SIM[[#This Row],[支給月数]]</f>
        <v>140000</v>
      </c>
      <c r="G18" s="18">
        <v>60</v>
      </c>
      <c r="H18" s="36">
        <f>賞与支給SIM[[#This Row],[評価点]]/$G$13</f>
        <v>0.18181818181818182</v>
      </c>
      <c r="I18" s="6">
        <f>$G$11*賞与支給SIM[[#This Row],[配分率]]</f>
        <v>213636.36363636365</v>
      </c>
      <c r="J18" s="19"/>
      <c r="K18" s="42">
        <f>賞与支給SIM[[#This Row],[配分賞与]]+賞与支給SIM[[#This Row],[調整]]</f>
        <v>213636.36363636365</v>
      </c>
      <c r="L18" s="43">
        <f>SUM(賞与支給SIM[[#This Row],[基本賞与①]],賞与支給SIM[[#This Row],[評価賞与②]])</f>
        <v>353636.36363636365</v>
      </c>
    </row>
    <row r="19" spans="2:12" x14ac:dyDescent="0.45">
      <c r="B19" s="4" t="s">
        <v>3</v>
      </c>
      <c r="C19" s="5">
        <v>270000</v>
      </c>
      <c r="D19" s="6">
        <v>270000</v>
      </c>
      <c r="E19" s="17">
        <v>0.5</v>
      </c>
      <c r="F19" s="24">
        <f>賞与支給SIM[[#This Row],[基本・時給]]*賞与支給SIM[[#This Row],[支給月数]]</f>
        <v>135000</v>
      </c>
      <c r="G19" s="18">
        <v>50</v>
      </c>
      <c r="H19" s="36">
        <f>賞与支給SIM[[#This Row],[評価点]]/$G$13</f>
        <v>0.15151515151515152</v>
      </c>
      <c r="I19" s="6">
        <f>$G$11*賞与支給SIM[[#This Row],[配分率]]</f>
        <v>178030.30303030304</v>
      </c>
      <c r="J19" s="19"/>
      <c r="K19" s="42">
        <f>賞与支給SIM[[#This Row],[配分賞与]]+賞与支給SIM[[#This Row],[調整]]</f>
        <v>178030.30303030304</v>
      </c>
      <c r="L19" s="43">
        <f>SUM(賞与支給SIM[[#This Row],[基本賞与①]],賞与支給SIM[[#This Row],[評価賞与②]])</f>
        <v>313030.30303030304</v>
      </c>
    </row>
    <row r="20" spans="2:12" x14ac:dyDescent="0.45">
      <c r="B20" s="4" t="s">
        <v>4</v>
      </c>
      <c r="C20" s="5">
        <v>260000</v>
      </c>
      <c r="D20" s="6">
        <v>260000</v>
      </c>
      <c r="E20" s="17">
        <v>0.5</v>
      </c>
      <c r="F20" s="24">
        <f>賞与支給SIM[[#This Row],[基本・時給]]*賞与支給SIM[[#This Row],[支給月数]]</f>
        <v>130000</v>
      </c>
      <c r="G20" s="18">
        <v>50</v>
      </c>
      <c r="H20" s="36">
        <f>賞与支給SIM[[#This Row],[評価点]]/$G$13</f>
        <v>0.15151515151515152</v>
      </c>
      <c r="I20" s="6">
        <f>$G$11*賞与支給SIM[[#This Row],[配分率]]</f>
        <v>178030.30303030304</v>
      </c>
      <c r="J20" s="19"/>
      <c r="K20" s="42">
        <f>賞与支給SIM[[#This Row],[配分賞与]]+賞与支給SIM[[#This Row],[調整]]</f>
        <v>178030.30303030304</v>
      </c>
      <c r="L20" s="43">
        <f>SUM(賞与支給SIM[[#This Row],[基本賞与①]],賞与支給SIM[[#This Row],[評価賞与②]])</f>
        <v>308030.30303030304</v>
      </c>
    </row>
    <row r="21" spans="2:12" ht="18.600000000000001" thickBot="1" x14ac:dyDescent="0.5">
      <c r="B21" s="4" t="s">
        <v>5</v>
      </c>
      <c r="C21" s="7">
        <v>250000</v>
      </c>
      <c r="D21" s="6">
        <v>250000</v>
      </c>
      <c r="E21" s="21">
        <v>0.5</v>
      </c>
      <c r="F21" s="25">
        <f>賞与支給SIM[[#This Row],[基本・時給]]*賞与支給SIM[[#This Row],[支給月数]]</f>
        <v>125000</v>
      </c>
      <c r="G21" s="23">
        <v>40</v>
      </c>
      <c r="H21" s="36">
        <f>賞与支給SIM[[#This Row],[評価点]]/$G$13</f>
        <v>0.12121212121212122</v>
      </c>
      <c r="I21" s="6">
        <f>$G$11*賞与支給SIM[[#This Row],[配分率]]</f>
        <v>142424.24242424243</v>
      </c>
      <c r="J21" s="19"/>
      <c r="K21" s="44">
        <f>賞与支給SIM[[#This Row],[配分賞与]]+賞与支給SIM[[#This Row],[調整]]</f>
        <v>142424.24242424243</v>
      </c>
      <c r="L21" s="45">
        <f>SUM(賞与支給SIM[[#This Row],[基本賞与①]],賞与支給SIM[[#This Row],[評価賞与②]])</f>
        <v>267424.24242424243</v>
      </c>
    </row>
    <row r="22" spans="2:12" ht="18.600000000000001" thickTop="1" x14ac:dyDescent="0.45"/>
    <row r="23" spans="2:12" x14ac:dyDescent="0.45">
      <c r="B23" s="10" t="s">
        <v>8</v>
      </c>
      <c r="C23" s="10"/>
      <c r="D23" s="10" t="s">
        <v>11</v>
      </c>
      <c r="E23" s="10"/>
      <c r="F23" s="10"/>
      <c r="G23" s="10"/>
      <c r="H23" s="10"/>
      <c r="I23" s="10"/>
    </row>
    <row r="24" spans="2:12" x14ac:dyDescent="0.45">
      <c r="B24" s="10" t="s">
        <v>9</v>
      </c>
      <c r="C24" s="10"/>
      <c r="D24" s="10" t="s">
        <v>10</v>
      </c>
      <c r="E24" s="10"/>
      <c r="F24" s="11" t="s">
        <v>12</v>
      </c>
      <c r="G24" s="10"/>
      <c r="H24" s="10"/>
      <c r="I24" s="10"/>
    </row>
    <row r="25" spans="2:12" x14ac:dyDescent="0.45">
      <c r="B25" s="10"/>
      <c r="C25" s="10"/>
      <c r="D25" s="10" t="s">
        <v>40</v>
      </c>
      <c r="E25" s="10"/>
      <c r="F25" s="11" t="s">
        <v>16</v>
      </c>
      <c r="G25" s="10"/>
      <c r="H25" s="10"/>
      <c r="I25" s="10"/>
    </row>
    <row r="26" spans="2:12" x14ac:dyDescent="0.45">
      <c r="B26" s="10"/>
      <c r="C26" s="10"/>
      <c r="D26" s="10" t="s">
        <v>13</v>
      </c>
      <c r="F26" s="11" t="s">
        <v>14</v>
      </c>
      <c r="G26" s="10"/>
      <c r="H26" s="10"/>
      <c r="I26" s="10"/>
    </row>
    <row r="27" spans="2:12" x14ac:dyDescent="0.45">
      <c r="B27" s="12" t="s">
        <v>15</v>
      </c>
      <c r="C27" s="10"/>
      <c r="D27" s="10"/>
      <c r="E27" s="10"/>
      <c r="F27" s="10"/>
      <c r="G27" s="10"/>
      <c r="H27" s="10"/>
      <c r="I27" s="10"/>
    </row>
    <row r="28" spans="2:12" x14ac:dyDescent="0.45">
      <c r="D28" s="11"/>
    </row>
  </sheetData>
  <phoneticPr fontId="2"/>
  <dataValidations count="1">
    <dataValidation type="list" allowBlank="1" showInputMessage="1" showErrorMessage="1" sqref="G2" xr:uid="{62DAC705-1285-4E55-9351-6D00AC94817F}">
      <formula1>"夏,冬"</formula1>
    </dataValidation>
  </dataValidations>
  <hyperlinks>
    <hyperlink ref="F26" r:id="rId1" xr:uid="{72A6FE8C-540B-4F15-A341-4DED4ED0392B}"/>
    <hyperlink ref="F25" r:id="rId2" xr:uid="{083B3A9F-E041-43E9-A3C5-C12556FC1C3B}"/>
    <hyperlink ref="F24" r:id="rId3" xr:uid="{6AB0A6F5-4878-4BA8-A6F6-B57F574D89DE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4"/>
  <ignoredErrors>
    <ignoredError sqref="E6 J13" formula="1"/>
  </ignoredErrors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成果配分_基本給×評価型</vt:lpstr>
    </vt:vector>
  </TitlesOfParts>
  <Company>増患・増収.com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【歯科】賞与決定シミュレーションシート</dc:title>
  <dc:subject/>
  <dc:creator>高山　彩</dc:creator>
  <cp:lastModifiedBy>高山 彩</cp:lastModifiedBy>
  <cp:lastPrinted>2025-09-19T00:12:11Z</cp:lastPrinted>
  <dcterms:created xsi:type="dcterms:W3CDTF">2025-09-17T02:57:14Z</dcterms:created>
  <dcterms:modified xsi:type="dcterms:W3CDTF">2025-09-19T00:13:02Z</dcterms:modified>
</cp:coreProperties>
</file>